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ROLADORIA 2025\CONTAS DE GESTÃO  E GOVERNO 2025-2026\ARQUIVOS FINALIZADOS\"/>
    </mc:Choice>
  </mc:AlternateContent>
  <xr:revisionPtr revIDLastSave="0" documentId="13_ncr:1_{4C9DF488-4409-4F9F-861B-1A8611AC1A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4" i="2" l="1"/>
  <c r="G84" i="2"/>
  <c r="F81" i="2"/>
  <c r="F57" i="2"/>
  <c r="F36" i="2"/>
  <c r="F55" i="2"/>
  <c r="F53" i="2"/>
  <c r="F4" i="2"/>
  <c r="F54" i="2" l="1"/>
  <c r="F42" i="2"/>
  <c r="F80" i="2"/>
  <c r="F78" i="2"/>
  <c r="F52" i="2"/>
  <c r="F51" i="2"/>
  <c r="F43" i="2"/>
  <c r="F33" i="2"/>
  <c r="F28" i="2"/>
  <c r="F32" i="2"/>
  <c r="F21" i="2"/>
  <c r="F14" i="2"/>
  <c r="F10" i="2"/>
  <c r="F79" i="2"/>
  <c r="F84" i="2" l="1"/>
</calcChain>
</file>

<file path=xl/sharedStrings.xml><?xml version="1.0" encoding="utf-8"?>
<sst xmlns="http://schemas.openxmlformats.org/spreadsheetml/2006/main" count="559" uniqueCount="187">
  <si>
    <t>Marca</t>
  </si>
  <si>
    <t>Modelo</t>
  </si>
  <si>
    <t>Ano</t>
  </si>
  <si>
    <t>Placa</t>
  </si>
  <si>
    <t>Consumo anual (R$)</t>
  </si>
  <si>
    <t>Despesas com peças (R$)</t>
  </si>
  <si>
    <t>Despesas com serviços (R$)</t>
  </si>
  <si>
    <t>Tipo da frota</t>
  </si>
  <si>
    <t>Situação de utilização</t>
  </si>
  <si>
    <t>Tipo de combustível (l)</t>
  </si>
  <si>
    <t>LEGENDA</t>
  </si>
  <si>
    <t>Relacionar nesta tabela os veículo, tratores, máquinas e implementos agrícolas.</t>
  </si>
  <si>
    <t>Em Uso</t>
  </si>
  <si>
    <t>FIAT STRADA</t>
  </si>
  <si>
    <t>SAVEIRO CS RB MF</t>
  </si>
  <si>
    <t>AGRALE/CAMINHÃO BASCULANTE 8500</t>
  </si>
  <si>
    <t>CAÇAMBA BASCULANTE VW 31.330</t>
  </si>
  <si>
    <t>VW/CAMINHÃO BASCULANTE 24 220 EURO 3</t>
  </si>
  <si>
    <t>MOTONIVELADORA CASE</t>
  </si>
  <si>
    <t>RQB 7J90</t>
  </si>
  <si>
    <t>GASOLINA</t>
  </si>
  <si>
    <t>NOH 0582</t>
  </si>
  <si>
    <t>RQJ 7G57</t>
  </si>
  <si>
    <t>DIESEL S10</t>
  </si>
  <si>
    <t>DIESEL COMUM</t>
  </si>
  <si>
    <t>RETRO ESCAVADEIRA LIUGONG 766A</t>
  </si>
  <si>
    <t>RQJ 8H07</t>
  </si>
  <si>
    <t>FIAT CRONOS</t>
  </si>
  <si>
    <t>OJY 0D04</t>
  </si>
  <si>
    <t>RENAULT KWID ZEN 1.0MT</t>
  </si>
  <si>
    <t xml:space="preserve"> VW GOL</t>
  </si>
  <si>
    <t>VW GOL</t>
  </si>
  <si>
    <t>RGL7I98</t>
  </si>
  <si>
    <t>RGL7I86</t>
  </si>
  <si>
    <t>RGL7I88</t>
  </si>
  <si>
    <t>RGE4J13</t>
  </si>
  <si>
    <t>QGR 1294</t>
  </si>
  <si>
    <t>VW/GOL</t>
  </si>
  <si>
    <t>FIAT PALIO</t>
  </si>
  <si>
    <t>DOBLO ESSENCE 7L E</t>
  </si>
  <si>
    <t>RENAULT/MASTER FURGÃO L1</t>
  </si>
  <si>
    <t>MASTER MBUS L3H2</t>
  </si>
  <si>
    <t>TRANSITNRAYTEC AM</t>
  </si>
  <si>
    <t>RGE 4B33</t>
  </si>
  <si>
    <t>OWG 2565</t>
  </si>
  <si>
    <t>RGV 5D49</t>
  </si>
  <si>
    <t>QGU 4H21</t>
  </si>
  <si>
    <t>QXK 6032</t>
  </si>
  <si>
    <t>RQB 8J90</t>
  </si>
  <si>
    <t>GDU 0G76</t>
  </si>
  <si>
    <t>RQA6J73</t>
  </si>
  <si>
    <t>FIAT DOBLÔ</t>
  </si>
  <si>
    <t>QGV7863</t>
  </si>
  <si>
    <t>RGK 9I46</t>
  </si>
  <si>
    <t>VW/NEOBUS 15.190</t>
  </si>
  <si>
    <t>GOL 1.0L MC4</t>
  </si>
  <si>
    <t>RGK 9I67</t>
  </si>
  <si>
    <t>NOVO GOL TL MC4</t>
  </si>
  <si>
    <t>RGE 6B83</t>
  </si>
  <si>
    <t>DIESELS10</t>
  </si>
  <si>
    <t>SAVEIRO BAÚ</t>
  </si>
  <si>
    <t>QGC 3305</t>
  </si>
  <si>
    <t>RGL 7I96</t>
  </si>
  <si>
    <t>VAN DUCATO</t>
  </si>
  <si>
    <t>QGN3757</t>
  </si>
  <si>
    <t>VW ÔNIBUS 15.190</t>
  </si>
  <si>
    <t>ÔNIBUS M BENZ DOS PROFESSORES</t>
  </si>
  <si>
    <t>Locado</t>
  </si>
  <si>
    <t>BUS 6I20</t>
  </si>
  <si>
    <t>TRATOR LOCADO</t>
  </si>
  <si>
    <t>FIAT MOBI</t>
  </si>
  <si>
    <t>RUY-5F73</t>
  </si>
  <si>
    <t>FIAT TORO</t>
  </si>
  <si>
    <t>QGP-8997</t>
  </si>
  <si>
    <t>AMBULÂNCIA FIORINO</t>
  </si>
  <si>
    <t>QGS-2848</t>
  </si>
  <si>
    <t>ÔNIBUS</t>
  </si>
  <si>
    <t>DPC-1656</t>
  </si>
  <si>
    <t>RGE-6B83</t>
  </si>
  <si>
    <t>RGE-1J26</t>
  </si>
  <si>
    <t>OWE-9425</t>
  </si>
  <si>
    <t>OWE-9395</t>
  </si>
  <si>
    <t>NOE-8558</t>
  </si>
  <si>
    <t>OJV-1647</t>
  </si>
  <si>
    <t>RQB-7E23</t>
  </si>
  <si>
    <t>RQA-8I73</t>
  </si>
  <si>
    <t>RQB-1J37</t>
  </si>
  <si>
    <t>QGH-2950</t>
  </si>
  <si>
    <t>NXW-6B62</t>
  </si>
  <si>
    <t>RGE-1J06</t>
  </si>
  <si>
    <t>SAVEIRO</t>
  </si>
  <si>
    <t>RGM-5B39</t>
  </si>
  <si>
    <t>ROLO COMPACTADOR</t>
  </si>
  <si>
    <t>RETROESCAVADEIRA LOCADO</t>
  </si>
  <si>
    <t>CARRO PIPA LOCADO</t>
  </si>
  <si>
    <t>TRATOR BENES</t>
  </si>
  <si>
    <t>FORD RANGER</t>
  </si>
  <si>
    <t>OWA-6293</t>
  </si>
  <si>
    <t>RENAULT/MASTER MBUS L3H2</t>
  </si>
  <si>
    <t>PAJERO</t>
  </si>
  <si>
    <t>SNW-7G28</t>
  </si>
  <si>
    <t>ARGO DRIVE</t>
  </si>
  <si>
    <t>TSS-2H57</t>
  </si>
  <si>
    <t>MOTO HONDA CG 150 FAN</t>
  </si>
  <si>
    <t>OWE-5456</t>
  </si>
  <si>
    <t>CHEVROLET S10</t>
  </si>
  <si>
    <t>TSR-5H87</t>
  </si>
  <si>
    <t>MOTO HONDA CG150 FAN</t>
  </si>
  <si>
    <t>NNT-2574</t>
  </si>
  <si>
    <t>ARGO DRIVE 1.0</t>
  </si>
  <si>
    <t>TSS-2G75</t>
  </si>
  <si>
    <t>TSQ-8H24</t>
  </si>
  <si>
    <t>GOL MPI</t>
  </si>
  <si>
    <t>OJW-6I46</t>
  </si>
  <si>
    <t>RQA-4G87</t>
  </si>
  <si>
    <t>TSR-5E36</t>
  </si>
  <si>
    <t>TSR-5E25</t>
  </si>
  <si>
    <t>TSS-5H55</t>
  </si>
  <si>
    <t>ELA-7J23</t>
  </si>
  <si>
    <t>TSS-2H45</t>
  </si>
  <si>
    <t>NOE-8588</t>
  </si>
  <si>
    <t xml:space="preserve">SAVEIRO CS RB </t>
  </si>
  <si>
    <t>RQK-0C69</t>
  </si>
  <si>
    <t>RQK-0C49</t>
  </si>
  <si>
    <t>STRADA FREEDOM</t>
  </si>
  <si>
    <t>TSS-2H25</t>
  </si>
  <si>
    <t>TSS-2H47</t>
  </si>
  <si>
    <t xml:space="preserve">CHEVROLET SPIN </t>
  </si>
  <si>
    <t>SIN-0E12</t>
  </si>
  <si>
    <t>SIM-3128</t>
  </si>
  <si>
    <t>RQL-3D89</t>
  </si>
  <si>
    <t>FIAT</t>
  </si>
  <si>
    <t>AGRALE</t>
  </si>
  <si>
    <t>VOLKS</t>
  </si>
  <si>
    <t>FORD</t>
  </si>
  <si>
    <t>RENAULT</t>
  </si>
  <si>
    <t>MITSUBISHI</t>
  </si>
  <si>
    <t>CHEVROLET</t>
  </si>
  <si>
    <t>HONDA</t>
  </si>
  <si>
    <t>MERCEDES</t>
  </si>
  <si>
    <r>
      <rPr>
        <b/>
        <sz val="10"/>
        <rFont val="Arial"/>
        <family val="2"/>
      </rPr>
      <t>Tipo de combustível:</t>
    </r>
    <r>
      <rPr>
        <sz val="10"/>
        <rFont val="Arial"/>
        <family val="2"/>
      </rPr>
      <t xml:space="preserve"> informar se é gasolina, alcool ( ou bicombustível) ou diesel.</t>
    </r>
  </si>
  <si>
    <r>
      <rPr>
        <b/>
        <sz val="10"/>
        <rFont val="Arial"/>
        <family val="2"/>
      </rPr>
      <t>Consumo anual:</t>
    </r>
    <r>
      <rPr>
        <sz val="10"/>
        <rFont val="Arial"/>
        <family val="2"/>
      </rPr>
      <t xml:space="preserve"> informar o consumo anual de combustível</t>
    </r>
  </si>
  <si>
    <r>
      <rPr>
        <b/>
        <sz val="10"/>
        <rFont val="Arial"/>
        <family val="2"/>
      </rPr>
      <t>Despesas com peças:</t>
    </r>
    <r>
      <rPr>
        <sz val="10"/>
        <rFont val="Arial"/>
        <family val="2"/>
      </rPr>
      <t xml:space="preserve"> informar a despesa anual de manutenção com peças para reparo, conserto, reposição, etc.</t>
    </r>
  </si>
  <si>
    <r>
      <rPr>
        <b/>
        <sz val="10"/>
        <rFont val="Arial"/>
        <family val="2"/>
      </rPr>
      <t>Despesas com serviços:</t>
    </r>
    <r>
      <rPr>
        <sz val="10"/>
        <rFont val="Arial"/>
        <family val="2"/>
      </rPr>
      <t xml:space="preserve"> informar a despesa anual com serviços de manutenção dos veículos</t>
    </r>
  </si>
  <si>
    <r>
      <rPr>
        <b/>
        <sz val="10"/>
        <rFont val="Arial"/>
        <family val="2"/>
      </rPr>
      <t>Tipo da frota:</t>
    </r>
    <r>
      <rPr>
        <sz val="10"/>
        <rFont val="Arial"/>
        <family val="2"/>
      </rPr>
      <t xml:space="preserve"> identificar se o veículo é próprio, locado e os que não pertençam ao orgão ou entidade mas se encontram à sua disposição.</t>
    </r>
  </si>
  <si>
    <r>
      <t>Situação de utilização:</t>
    </r>
    <r>
      <rPr>
        <sz val="10"/>
        <rFont val="Arial"/>
        <family val="2"/>
      </rPr>
      <t xml:space="preserve"> informar se o veículo está em uso ou desativado.</t>
    </r>
  </si>
  <si>
    <t>2022/2022</t>
  </si>
  <si>
    <t>Próprio</t>
  </si>
  <si>
    <t>2022/2023</t>
  </si>
  <si>
    <t>2012/2012</t>
  </si>
  <si>
    <t>2015/2016</t>
  </si>
  <si>
    <t>2016/2016</t>
  </si>
  <si>
    <t>2020/2020</t>
  </si>
  <si>
    <t>XXX-0001</t>
  </si>
  <si>
    <t>2020/2021</t>
  </si>
  <si>
    <t>2017/2017</t>
  </si>
  <si>
    <t>2021/2022</t>
  </si>
  <si>
    <t>2007/2007</t>
  </si>
  <si>
    <t>2009/2009</t>
  </si>
  <si>
    <t>2010/2010</t>
  </si>
  <si>
    <t>2014/2014</t>
  </si>
  <si>
    <t>M BENZ/OF 15.190</t>
  </si>
  <si>
    <t>2021/2021</t>
  </si>
  <si>
    <t>2019/2020</t>
  </si>
  <si>
    <t>2018/2018</t>
  </si>
  <si>
    <t>2016/2017</t>
  </si>
  <si>
    <t>2018/2019</t>
  </si>
  <si>
    <t>2015/2015</t>
  </si>
  <si>
    <t>2011/2011</t>
  </si>
  <si>
    <t>2024/2025</t>
  </si>
  <si>
    <t>PML-8H37</t>
  </si>
  <si>
    <t>2014/2015</t>
  </si>
  <si>
    <t>XXX-0002</t>
  </si>
  <si>
    <t>Cedido</t>
  </si>
  <si>
    <t>2017/2018</t>
  </si>
  <si>
    <t>GFV-1B52</t>
  </si>
  <si>
    <t>2023/2024</t>
  </si>
  <si>
    <t>2025/2026</t>
  </si>
  <si>
    <t>TSS-3E97</t>
  </si>
  <si>
    <t>SYF-3D83</t>
  </si>
  <si>
    <t>CASE</t>
  </si>
  <si>
    <t xml:space="preserve"> LIUGONG</t>
  </si>
  <si>
    <t xml:space="preserve">MODELO 09-FROTA DE VEÍCULOS </t>
  </si>
  <si>
    <t>AMBULÂNCIA FIAT DUCATO</t>
  </si>
  <si>
    <t>2019/2019</t>
  </si>
  <si>
    <t>QGV-1D57</t>
  </si>
  <si>
    <t>NNR-8295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</si>
</sst>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44" fontId="4" fillId="2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wrapText="1"/>
    </xf>
    <xf numFmtId="44" fontId="1" fillId="0" borderId="0" xfId="0" applyNumberFormat="1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4" fontId="1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tabSelected="1" zoomScale="110" zoomScaleNormal="110" workbookViewId="0">
      <pane ySplit="2" topLeftCell="A75" activePane="bottomLeft" state="frozen"/>
      <selection pane="bottomLeft" activeCell="K53" sqref="K53"/>
    </sheetView>
  </sheetViews>
  <sheetFormatPr defaultColWidth="9.28515625" defaultRowHeight="12.75" x14ac:dyDescent="0.2"/>
  <cols>
    <col min="1" max="1" width="15.28515625" style="11" customWidth="1"/>
    <col min="2" max="2" width="34.7109375" style="2" customWidth="1"/>
    <col min="3" max="3" width="9.5703125" style="1" bestFit="1" customWidth="1"/>
    <col min="4" max="4" width="10.28515625" style="1" bestFit="1" customWidth="1"/>
    <col min="5" max="5" width="15.28515625" style="1" customWidth="1"/>
    <col min="6" max="6" width="16" style="8" bestFit="1" customWidth="1"/>
    <col min="7" max="8" width="14.28515625" style="8" bestFit="1" customWidth="1"/>
    <col min="9" max="9" width="12.140625" style="1" bestFit="1" customWidth="1"/>
    <col min="10" max="10" width="11.28515625" style="1" bestFit="1" customWidth="1"/>
    <col min="11" max="11" width="13.5703125" style="4" customWidth="1"/>
    <col min="12" max="16384" width="9.28515625" style="4"/>
  </cols>
  <sheetData>
    <row r="1" spans="1:10" x14ac:dyDescent="0.2">
      <c r="A1" s="36" t="s">
        <v>182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5" customFormat="1" ht="31.9" customHeight="1" x14ac:dyDescent="0.2">
      <c r="A2" s="12" t="s">
        <v>0</v>
      </c>
      <c r="B2" s="13" t="s">
        <v>1</v>
      </c>
      <c r="C2" s="14" t="s">
        <v>2</v>
      </c>
      <c r="D2" s="15" t="s">
        <v>3</v>
      </c>
      <c r="E2" s="15" t="s">
        <v>9</v>
      </c>
      <c r="F2" s="16" t="s">
        <v>4</v>
      </c>
      <c r="G2" s="16" t="s">
        <v>5</v>
      </c>
      <c r="H2" s="16" t="s">
        <v>6</v>
      </c>
      <c r="I2" s="15" t="s">
        <v>7</v>
      </c>
      <c r="J2" s="15" t="s">
        <v>8</v>
      </c>
    </row>
    <row r="3" spans="1:10" s="5" customFormat="1" x14ac:dyDescent="0.2">
      <c r="A3" s="18" t="s">
        <v>131</v>
      </c>
      <c r="B3" s="6" t="s">
        <v>13</v>
      </c>
      <c r="C3" s="17" t="s">
        <v>148</v>
      </c>
      <c r="D3" s="6" t="s">
        <v>19</v>
      </c>
      <c r="E3" s="6" t="s">
        <v>20</v>
      </c>
      <c r="F3" s="20">
        <v>55906.879999999997</v>
      </c>
      <c r="G3" s="19">
        <v>0</v>
      </c>
      <c r="H3" s="19">
        <v>8550</v>
      </c>
      <c r="I3" s="17" t="s">
        <v>147</v>
      </c>
      <c r="J3" s="17" t="s">
        <v>12</v>
      </c>
    </row>
    <row r="4" spans="1:10" s="5" customFormat="1" x14ac:dyDescent="0.2">
      <c r="A4" s="18" t="s">
        <v>133</v>
      </c>
      <c r="B4" s="6" t="s">
        <v>90</v>
      </c>
      <c r="C4" s="17" t="s">
        <v>169</v>
      </c>
      <c r="D4" s="6" t="s">
        <v>130</v>
      </c>
      <c r="E4" s="6" t="s">
        <v>20</v>
      </c>
      <c r="F4" s="20">
        <f>2612.88</f>
        <v>2612.88</v>
      </c>
      <c r="G4" s="19">
        <v>0</v>
      </c>
      <c r="H4" s="19">
        <v>0</v>
      </c>
      <c r="I4" s="17" t="s">
        <v>67</v>
      </c>
      <c r="J4" s="17" t="s">
        <v>12</v>
      </c>
    </row>
    <row r="5" spans="1:10" s="5" customFormat="1" x14ac:dyDescent="0.2">
      <c r="A5" s="18" t="s">
        <v>133</v>
      </c>
      <c r="B5" s="6" t="s">
        <v>14</v>
      </c>
      <c r="C5" s="17" t="s">
        <v>169</v>
      </c>
      <c r="D5" s="6" t="s">
        <v>22</v>
      </c>
      <c r="E5" s="6" t="s">
        <v>20</v>
      </c>
      <c r="F5" s="20">
        <v>44280.62</v>
      </c>
      <c r="G5" s="19">
        <v>0</v>
      </c>
      <c r="H5" s="19">
        <v>0</v>
      </c>
      <c r="I5" s="17" t="s">
        <v>67</v>
      </c>
      <c r="J5" s="17" t="s">
        <v>12</v>
      </c>
    </row>
    <row r="6" spans="1:10" s="5" customFormat="1" x14ac:dyDescent="0.2">
      <c r="A6" s="18" t="s">
        <v>132</v>
      </c>
      <c r="B6" s="6" t="s">
        <v>15</v>
      </c>
      <c r="C6" s="17" t="s">
        <v>168</v>
      </c>
      <c r="D6" s="23" t="s">
        <v>21</v>
      </c>
      <c r="E6" s="6" t="s">
        <v>23</v>
      </c>
      <c r="F6" s="20">
        <v>127223.33</v>
      </c>
      <c r="G6" s="20"/>
      <c r="H6" s="19">
        <v>0</v>
      </c>
      <c r="I6" s="17" t="s">
        <v>67</v>
      </c>
      <c r="J6" s="17" t="s">
        <v>12</v>
      </c>
    </row>
    <row r="7" spans="1:10" s="5" customFormat="1" x14ac:dyDescent="0.2">
      <c r="A7" s="18" t="s">
        <v>133</v>
      </c>
      <c r="B7" s="6" t="s">
        <v>16</v>
      </c>
      <c r="C7" s="17" t="s">
        <v>171</v>
      </c>
      <c r="D7" s="7" t="s">
        <v>170</v>
      </c>
      <c r="E7" s="6" t="s">
        <v>59</v>
      </c>
      <c r="F7" s="20">
        <v>163133.4</v>
      </c>
      <c r="G7" s="19">
        <v>0</v>
      </c>
      <c r="H7" s="19">
        <v>0</v>
      </c>
      <c r="I7" s="17" t="s">
        <v>67</v>
      </c>
      <c r="J7" s="17" t="s">
        <v>12</v>
      </c>
    </row>
    <row r="8" spans="1:10" s="5" customFormat="1" ht="25.5" x14ac:dyDescent="0.2">
      <c r="A8" s="18" t="s">
        <v>133</v>
      </c>
      <c r="B8" s="6" t="s">
        <v>17</v>
      </c>
      <c r="C8" s="17"/>
      <c r="D8" s="6" t="s">
        <v>186</v>
      </c>
      <c r="E8" s="6" t="s">
        <v>24</v>
      </c>
      <c r="F8" s="20">
        <v>223543.89</v>
      </c>
      <c r="G8" s="19">
        <v>0</v>
      </c>
      <c r="H8" s="19">
        <v>0</v>
      </c>
      <c r="I8" s="17" t="s">
        <v>147</v>
      </c>
      <c r="J8" s="17" t="s">
        <v>12</v>
      </c>
    </row>
    <row r="9" spans="1:10" s="5" customFormat="1" x14ac:dyDescent="0.2">
      <c r="A9" s="18" t="s">
        <v>180</v>
      </c>
      <c r="B9" s="23" t="s">
        <v>18</v>
      </c>
      <c r="C9" s="17" t="s">
        <v>159</v>
      </c>
      <c r="D9" s="17" t="s">
        <v>172</v>
      </c>
      <c r="E9" s="6" t="s">
        <v>24</v>
      </c>
      <c r="F9" s="20">
        <v>298149.95</v>
      </c>
      <c r="G9" s="20">
        <v>5355</v>
      </c>
      <c r="H9" s="19">
        <v>0</v>
      </c>
      <c r="I9" s="17" t="s">
        <v>147</v>
      </c>
      <c r="J9" s="17" t="s">
        <v>12</v>
      </c>
    </row>
    <row r="10" spans="1:10" s="5" customFormat="1" x14ac:dyDescent="0.2">
      <c r="A10" s="18"/>
      <c r="B10" s="6" t="s">
        <v>69</v>
      </c>
      <c r="C10" s="17"/>
      <c r="D10" s="17"/>
      <c r="E10" s="6" t="s">
        <v>24</v>
      </c>
      <c r="F10" s="20">
        <f>18270.39+17375.12+17435.2+15769.6+11699.1+11774.7+11062.2+11241.2</f>
        <v>114627.51</v>
      </c>
      <c r="G10" s="19">
        <v>0</v>
      </c>
      <c r="H10" s="19">
        <v>0</v>
      </c>
      <c r="I10" s="17" t="s">
        <v>67</v>
      </c>
      <c r="J10" s="17" t="s">
        <v>12</v>
      </c>
    </row>
    <row r="11" spans="1:10" s="5" customFormat="1" x14ac:dyDescent="0.2">
      <c r="A11" s="18"/>
      <c r="B11" s="6" t="s">
        <v>92</v>
      </c>
      <c r="C11" s="17"/>
      <c r="D11" s="17"/>
      <c r="E11" s="6" t="s">
        <v>59</v>
      </c>
      <c r="F11" s="20">
        <v>90640.45</v>
      </c>
      <c r="G11" s="19">
        <v>0</v>
      </c>
      <c r="H11" s="19">
        <v>0</v>
      </c>
      <c r="I11" s="17" t="s">
        <v>67</v>
      </c>
      <c r="J11" s="17" t="s">
        <v>12</v>
      </c>
    </row>
    <row r="12" spans="1:10" s="5" customFormat="1" x14ac:dyDescent="0.2">
      <c r="A12" s="18"/>
      <c r="B12" s="6" t="s">
        <v>93</v>
      </c>
      <c r="C12" s="17"/>
      <c r="D12" s="17"/>
      <c r="E12" s="6" t="s">
        <v>59</v>
      </c>
      <c r="F12" s="20">
        <v>75445.600000000006</v>
      </c>
      <c r="G12" s="19">
        <v>0</v>
      </c>
      <c r="H12" s="19">
        <v>0</v>
      </c>
      <c r="I12" s="17" t="s">
        <v>67</v>
      </c>
      <c r="J12" s="17" t="s">
        <v>12</v>
      </c>
    </row>
    <row r="13" spans="1:10" s="5" customFormat="1" x14ac:dyDescent="0.2">
      <c r="A13" s="18"/>
      <c r="B13" s="6" t="s">
        <v>94</v>
      </c>
      <c r="C13" s="17"/>
      <c r="D13" s="17"/>
      <c r="E13" s="6" t="s">
        <v>59</v>
      </c>
      <c r="F13" s="19">
        <v>49085.599999999999</v>
      </c>
      <c r="G13" s="19">
        <v>0</v>
      </c>
      <c r="H13" s="19">
        <v>0</v>
      </c>
      <c r="I13" s="17" t="s">
        <v>67</v>
      </c>
      <c r="J13" s="17" t="s">
        <v>12</v>
      </c>
    </row>
    <row r="14" spans="1:10" s="5" customFormat="1" x14ac:dyDescent="0.2">
      <c r="A14" s="18" t="s">
        <v>133</v>
      </c>
      <c r="B14" s="6" t="s">
        <v>14</v>
      </c>
      <c r="C14" s="17" t="s">
        <v>169</v>
      </c>
      <c r="D14" s="6" t="s">
        <v>26</v>
      </c>
      <c r="E14" s="6" t="s">
        <v>20</v>
      </c>
      <c r="F14" s="19">
        <f>5824.28+6021+6410.6+6132.56+6160.52+6587.35+3137.6+3407.9</f>
        <v>43681.81</v>
      </c>
      <c r="G14" s="19">
        <v>0</v>
      </c>
      <c r="H14" s="19">
        <v>0</v>
      </c>
      <c r="I14" s="17" t="s">
        <v>67</v>
      </c>
      <c r="J14" s="17" t="s">
        <v>12</v>
      </c>
    </row>
    <row r="15" spans="1:10" s="5" customFormat="1" x14ac:dyDescent="0.2">
      <c r="A15" s="18" t="s">
        <v>133</v>
      </c>
      <c r="B15" s="6" t="s">
        <v>60</v>
      </c>
      <c r="C15" s="17" t="s">
        <v>150</v>
      </c>
      <c r="D15" s="23" t="s">
        <v>61</v>
      </c>
      <c r="E15" s="6" t="s">
        <v>20</v>
      </c>
      <c r="F15" s="20">
        <v>41096.14</v>
      </c>
      <c r="G15" s="20">
        <v>1120</v>
      </c>
      <c r="H15" s="20">
        <v>3230</v>
      </c>
      <c r="I15" s="17" t="s">
        <v>147</v>
      </c>
      <c r="J15" s="17" t="s">
        <v>12</v>
      </c>
    </row>
    <row r="16" spans="1:10" s="5" customFormat="1" x14ac:dyDescent="0.2">
      <c r="A16" s="18" t="s">
        <v>181</v>
      </c>
      <c r="B16" s="23" t="s">
        <v>25</v>
      </c>
      <c r="C16" s="17" t="s">
        <v>152</v>
      </c>
      <c r="D16" s="17" t="s">
        <v>153</v>
      </c>
      <c r="E16" s="6" t="s">
        <v>23</v>
      </c>
      <c r="F16" s="20">
        <v>237065.37</v>
      </c>
      <c r="G16" s="20">
        <v>42003.77</v>
      </c>
      <c r="H16" s="20">
        <v>3952.58</v>
      </c>
      <c r="I16" s="17" t="s">
        <v>147</v>
      </c>
      <c r="J16" s="17" t="s">
        <v>12</v>
      </c>
    </row>
    <row r="17" spans="1:10" s="5" customFormat="1" x14ac:dyDescent="0.2">
      <c r="A17" s="18"/>
      <c r="B17" s="6" t="s">
        <v>95</v>
      </c>
      <c r="C17" s="17"/>
      <c r="D17" s="17"/>
      <c r="E17" s="6" t="s">
        <v>23</v>
      </c>
      <c r="F17" s="20">
        <v>22766.6</v>
      </c>
      <c r="G17" s="20">
        <v>0</v>
      </c>
      <c r="H17" s="20">
        <v>0</v>
      </c>
      <c r="I17" s="17" t="s">
        <v>147</v>
      </c>
      <c r="J17" s="17" t="s">
        <v>12</v>
      </c>
    </row>
    <row r="18" spans="1:10" s="5" customFormat="1" x14ac:dyDescent="0.2">
      <c r="A18" s="18"/>
      <c r="B18" s="6" t="s">
        <v>95</v>
      </c>
      <c r="C18" s="17"/>
      <c r="D18" s="17"/>
      <c r="E18" s="6" t="s">
        <v>23</v>
      </c>
      <c r="F18" s="20">
        <v>22026.5</v>
      </c>
      <c r="G18" s="20">
        <v>0</v>
      </c>
      <c r="H18" s="20">
        <v>0</v>
      </c>
      <c r="I18" s="17" t="s">
        <v>147</v>
      </c>
      <c r="J18" s="17" t="s">
        <v>12</v>
      </c>
    </row>
    <row r="19" spans="1:10" s="5" customFormat="1" x14ac:dyDescent="0.2">
      <c r="A19" s="18" t="s">
        <v>131</v>
      </c>
      <c r="B19" s="6" t="s">
        <v>27</v>
      </c>
      <c r="C19" s="17" t="s">
        <v>146</v>
      </c>
      <c r="D19" s="6" t="s">
        <v>28</v>
      </c>
      <c r="E19" s="6" t="s">
        <v>20</v>
      </c>
      <c r="F19" s="20">
        <v>13994.02</v>
      </c>
      <c r="G19" s="20">
        <v>0</v>
      </c>
      <c r="H19" s="20">
        <v>1140</v>
      </c>
      <c r="I19" s="17" t="s">
        <v>147</v>
      </c>
      <c r="J19" s="17" t="s">
        <v>12</v>
      </c>
    </row>
    <row r="20" spans="1:10" s="5" customFormat="1" x14ac:dyDescent="0.2">
      <c r="A20" s="18" t="s">
        <v>136</v>
      </c>
      <c r="B20" s="6" t="s">
        <v>99</v>
      </c>
      <c r="C20" s="17" t="s">
        <v>176</v>
      </c>
      <c r="D20" s="6" t="s">
        <v>100</v>
      </c>
      <c r="E20" s="6" t="s">
        <v>23</v>
      </c>
      <c r="F20" s="20">
        <v>7310.67</v>
      </c>
      <c r="G20" s="20">
        <v>0</v>
      </c>
      <c r="H20" s="20">
        <v>0</v>
      </c>
      <c r="I20" s="17" t="s">
        <v>67</v>
      </c>
      <c r="J20" s="17" t="s">
        <v>12</v>
      </c>
    </row>
    <row r="21" spans="1:10" s="5" customFormat="1" x14ac:dyDescent="0.2">
      <c r="A21" s="18" t="s">
        <v>131</v>
      </c>
      <c r="B21" s="6" t="s">
        <v>70</v>
      </c>
      <c r="C21" s="17" t="s">
        <v>148</v>
      </c>
      <c r="D21" s="6" t="s">
        <v>71</v>
      </c>
      <c r="E21" s="6" t="s">
        <v>20</v>
      </c>
      <c r="F21" s="19">
        <f>1609.3+1789.76+1751.65+1882.1+1539.2+1736.1</f>
        <v>10308.11</v>
      </c>
      <c r="G21" s="20">
        <v>0</v>
      </c>
      <c r="H21" s="20">
        <v>0</v>
      </c>
      <c r="I21" s="17" t="s">
        <v>67</v>
      </c>
      <c r="J21" s="17" t="s">
        <v>12</v>
      </c>
    </row>
    <row r="22" spans="1:10" s="5" customFormat="1" x14ac:dyDescent="0.2">
      <c r="A22" s="18" t="s">
        <v>131</v>
      </c>
      <c r="B22" s="6" t="s">
        <v>101</v>
      </c>
      <c r="C22" s="17" t="s">
        <v>177</v>
      </c>
      <c r="D22" s="6" t="s">
        <v>102</v>
      </c>
      <c r="E22" s="6" t="s">
        <v>20</v>
      </c>
      <c r="F22" s="20">
        <v>6165.81</v>
      </c>
      <c r="G22" s="20">
        <v>0</v>
      </c>
      <c r="H22" s="20">
        <v>0</v>
      </c>
      <c r="I22" s="17" t="s">
        <v>67</v>
      </c>
      <c r="J22" s="17" t="s">
        <v>12</v>
      </c>
    </row>
    <row r="23" spans="1:10" s="5" customFormat="1" x14ac:dyDescent="0.2">
      <c r="A23" s="18" t="s">
        <v>134</v>
      </c>
      <c r="B23" s="6" t="s">
        <v>96</v>
      </c>
      <c r="C23" s="17" t="s">
        <v>152</v>
      </c>
      <c r="D23" s="6" t="s">
        <v>97</v>
      </c>
      <c r="E23" s="6" t="s">
        <v>23</v>
      </c>
      <c r="F23" s="20">
        <v>20268.259999999998</v>
      </c>
      <c r="G23" s="20">
        <v>0</v>
      </c>
      <c r="H23" s="20">
        <v>0</v>
      </c>
      <c r="I23" s="17" t="s">
        <v>173</v>
      </c>
      <c r="J23" s="17" t="s">
        <v>12</v>
      </c>
    </row>
    <row r="24" spans="1:10" s="5" customFormat="1" x14ac:dyDescent="0.2">
      <c r="A24" s="18" t="s">
        <v>135</v>
      </c>
      <c r="B24" s="6" t="s">
        <v>29</v>
      </c>
      <c r="C24" s="17" t="s">
        <v>156</v>
      </c>
      <c r="D24" s="23" t="s">
        <v>32</v>
      </c>
      <c r="E24" s="6" t="s">
        <v>20</v>
      </c>
      <c r="F24" s="20">
        <v>54074.17</v>
      </c>
      <c r="G24" s="20">
        <v>4607.09</v>
      </c>
      <c r="H24" s="20">
        <v>3856.2</v>
      </c>
      <c r="I24" s="17" t="s">
        <v>147</v>
      </c>
      <c r="J24" s="17" t="s">
        <v>12</v>
      </c>
    </row>
    <row r="25" spans="1:10" s="5" customFormat="1" x14ac:dyDescent="0.2">
      <c r="A25" s="18" t="s">
        <v>135</v>
      </c>
      <c r="B25" s="6" t="s">
        <v>29</v>
      </c>
      <c r="C25" s="17" t="s">
        <v>156</v>
      </c>
      <c r="D25" s="23" t="s">
        <v>33</v>
      </c>
      <c r="E25" s="6" t="s">
        <v>20</v>
      </c>
      <c r="F25" s="20">
        <v>54254.38</v>
      </c>
      <c r="G25" s="20">
        <v>1316.5</v>
      </c>
      <c r="H25" s="20">
        <v>3610</v>
      </c>
      <c r="I25" s="17" t="s">
        <v>147</v>
      </c>
      <c r="J25" s="17" t="s">
        <v>12</v>
      </c>
    </row>
    <row r="26" spans="1:10" s="5" customFormat="1" x14ac:dyDescent="0.2">
      <c r="A26" s="18" t="s">
        <v>135</v>
      </c>
      <c r="B26" s="6" t="s">
        <v>29</v>
      </c>
      <c r="C26" s="17" t="s">
        <v>156</v>
      </c>
      <c r="D26" s="23" t="s">
        <v>34</v>
      </c>
      <c r="E26" s="6" t="s">
        <v>20</v>
      </c>
      <c r="F26" s="20">
        <v>57104.44</v>
      </c>
      <c r="G26" s="20">
        <v>2054.5</v>
      </c>
      <c r="H26" s="19">
        <v>1710</v>
      </c>
      <c r="I26" s="17" t="s">
        <v>147</v>
      </c>
      <c r="J26" s="17" t="s">
        <v>12</v>
      </c>
    </row>
    <row r="27" spans="1:10" s="5" customFormat="1" x14ac:dyDescent="0.2">
      <c r="A27" s="18" t="s">
        <v>135</v>
      </c>
      <c r="B27" s="6" t="s">
        <v>29</v>
      </c>
      <c r="C27" s="17" t="s">
        <v>156</v>
      </c>
      <c r="D27" s="23" t="s">
        <v>62</v>
      </c>
      <c r="E27" s="6" t="s">
        <v>20</v>
      </c>
      <c r="F27" s="20">
        <v>51752.38</v>
      </c>
      <c r="G27" s="20">
        <v>2054.5</v>
      </c>
      <c r="H27" s="19">
        <v>7410</v>
      </c>
      <c r="I27" s="17" t="s">
        <v>147</v>
      </c>
      <c r="J27" s="17" t="s">
        <v>12</v>
      </c>
    </row>
    <row r="28" spans="1:10" s="5" customFormat="1" x14ac:dyDescent="0.2">
      <c r="A28" s="18" t="s">
        <v>133</v>
      </c>
      <c r="B28" s="6" t="s">
        <v>30</v>
      </c>
      <c r="C28" s="17" t="s">
        <v>162</v>
      </c>
      <c r="D28" s="6" t="s">
        <v>35</v>
      </c>
      <c r="E28" s="6" t="s">
        <v>20</v>
      </c>
      <c r="F28" s="19">
        <f>5683.37+5764.5+5938.45+5415.34+6015.1+6197.95+5061.6+5079.7</f>
        <v>45156.009999999995</v>
      </c>
      <c r="G28" s="19">
        <v>0</v>
      </c>
      <c r="H28" s="19">
        <v>0</v>
      </c>
      <c r="I28" s="17" t="s">
        <v>67</v>
      </c>
      <c r="J28" s="17" t="s">
        <v>12</v>
      </c>
    </row>
    <row r="29" spans="1:10" s="5" customFormat="1" ht="14.45" customHeight="1" x14ac:dyDescent="0.2">
      <c r="A29" s="18" t="s">
        <v>133</v>
      </c>
      <c r="B29" s="6" t="s">
        <v>31</v>
      </c>
      <c r="C29" s="17" t="s">
        <v>164</v>
      </c>
      <c r="D29" s="6" t="s">
        <v>36</v>
      </c>
      <c r="E29" s="6" t="s">
        <v>20</v>
      </c>
      <c r="F29" s="20">
        <v>57866.82</v>
      </c>
      <c r="G29" s="19">
        <v>1476</v>
      </c>
      <c r="H29" s="19">
        <v>6840</v>
      </c>
      <c r="I29" s="17" t="s">
        <v>147</v>
      </c>
      <c r="J29" s="17" t="s">
        <v>12</v>
      </c>
    </row>
    <row r="30" spans="1:10" s="5" customFormat="1" ht="14.45" customHeight="1" x14ac:dyDescent="0.2">
      <c r="A30" s="18" t="s">
        <v>131</v>
      </c>
      <c r="B30" s="6" t="s">
        <v>109</v>
      </c>
      <c r="C30" s="17" t="s">
        <v>177</v>
      </c>
      <c r="D30" s="6" t="s">
        <v>110</v>
      </c>
      <c r="E30" s="6" t="s">
        <v>20</v>
      </c>
      <c r="F30" s="20">
        <v>12938.9</v>
      </c>
      <c r="G30" s="19">
        <v>0</v>
      </c>
      <c r="H30" s="19">
        <v>0</v>
      </c>
      <c r="I30" s="17" t="s">
        <v>67</v>
      </c>
      <c r="J30" s="17" t="s">
        <v>12</v>
      </c>
    </row>
    <row r="31" spans="1:10" s="5" customFormat="1" ht="14.45" customHeight="1" x14ac:dyDescent="0.2">
      <c r="A31" s="18" t="s">
        <v>131</v>
      </c>
      <c r="B31" s="6" t="s">
        <v>109</v>
      </c>
      <c r="C31" s="17" t="s">
        <v>177</v>
      </c>
      <c r="D31" s="6" t="s">
        <v>111</v>
      </c>
      <c r="E31" s="6" t="s">
        <v>20</v>
      </c>
      <c r="F31" s="20">
        <v>13280.65</v>
      </c>
      <c r="G31" s="19">
        <v>0</v>
      </c>
      <c r="H31" s="19">
        <v>0</v>
      </c>
      <c r="I31" s="17" t="s">
        <v>67</v>
      </c>
      <c r="J31" s="17" t="s">
        <v>12</v>
      </c>
    </row>
    <row r="32" spans="1:10" s="5" customFormat="1" ht="14.45" customHeight="1" x14ac:dyDescent="0.2">
      <c r="A32" s="18" t="s">
        <v>133</v>
      </c>
      <c r="B32" s="6" t="s">
        <v>31</v>
      </c>
      <c r="C32" s="17" t="s">
        <v>156</v>
      </c>
      <c r="D32" s="6" t="s">
        <v>78</v>
      </c>
      <c r="E32" s="6" t="s">
        <v>20</v>
      </c>
      <c r="F32" s="20">
        <f>5250.84+5354.1+6035.7+5505.6+6076.35</f>
        <v>28222.589999999997</v>
      </c>
      <c r="G32" s="19">
        <v>0</v>
      </c>
      <c r="H32" s="19">
        <v>0</v>
      </c>
      <c r="I32" s="17" t="s">
        <v>67</v>
      </c>
      <c r="J32" s="17" t="s">
        <v>12</v>
      </c>
    </row>
    <row r="33" spans="1:10" s="5" customFormat="1" ht="14.45" customHeight="1" x14ac:dyDescent="0.2">
      <c r="A33" s="18" t="s">
        <v>133</v>
      </c>
      <c r="B33" s="6" t="s">
        <v>31</v>
      </c>
      <c r="C33" s="17" t="s">
        <v>154</v>
      </c>
      <c r="D33" s="6" t="s">
        <v>79</v>
      </c>
      <c r="E33" s="6" t="s">
        <v>20</v>
      </c>
      <c r="F33" s="20">
        <f>4809.98+4957.5+5256.9+4203.2+4436.7</f>
        <v>23664.28</v>
      </c>
      <c r="G33" s="19">
        <v>0</v>
      </c>
      <c r="H33" s="19">
        <v>0</v>
      </c>
      <c r="I33" s="17" t="s">
        <v>67</v>
      </c>
      <c r="J33" s="17" t="s">
        <v>12</v>
      </c>
    </row>
    <row r="34" spans="1:10" s="5" customFormat="1" ht="14.45" customHeight="1" x14ac:dyDescent="0.2">
      <c r="A34" s="18" t="s">
        <v>137</v>
      </c>
      <c r="B34" s="6" t="s">
        <v>127</v>
      </c>
      <c r="C34" s="17" t="s">
        <v>176</v>
      </c>
      <c r="D34" s="6" t="s">
        <v>128</v>
      </c>
      <c r="E34" s="6" t="s">
        <v>20</v>
      </c>
      <c r="F34" s="20">
        <v>5458.8</v>
      </c>
      <c r="G34" s="19">
        <v>0</v>
      </c>
      <c r="H34" s="19">
        <v>0</v>
      </c>
      <c r="I34" s="17" t="s">
        <v>67</v>
      </c>
      <c r="J34" s="17" t="s">
        <v>12</v>
      </c>
    </row>
    <row r="35" spans="1:10" s="5" customFormat="1" ht="14.45" customHeight="1" x14ac:dyDescent="0.2">
      <c r="A35" s="18" t="s">
        <v>137</v>
      </c>
      <c r="B35" s="6" t="s">
        <v>127</v>
      </c>
      <c r="C35" s="17" t="s">
        <v>176</v>
      </c>
      <c r="D35" s="6" t="s">
        <v>129</v>
      </c>
      <c r="E35" s="6" t="s">
        <v>20</v>
      </c>
      <c r="F35" s="20">
        <v>5191.82</v>
      </c>
      <c r="G35" s="19">
        <v>0</v>
      </c>
      <c r="H35" s="19">
        <v>0</v>
      </c>
      <c r="I35" s="17" t="s">
        <v>67</v>
      </c>
      <c r="J35" s="17" t="s">
        <v>12</v>
      </c>
    </row>
    <row r="36" spans="1:10" s="5" customFormat="1" ht="14.45" customHeight="1" x14ac:dyDescent="0.2">
      <c r="A36" s="18" t="s">
        <v>137</v>
      </c>
      <c r="B36" s="6" t="s">
        <v>127</v>
      </c>
      <c r="C36" s="17" t="s">
        <v>176</v>
      </c>
      <c r="D36" s="6" t="s">
        <v>179</v>
      </c>
      <c r="E36" s="6" t="s">
        <v>20</v>
      </c>
      <c r="F36" s="19">
        <f>1171.8+2372+1833.6</f>
        <v>5377.4</v>
      </c>
      <c r="G36" s="19">
        <v>0</v>
      </c>
      <c r="H36" s="19">
        <v>0</v>
      </c>
      <c r="I36" s="17" t="s">
        <v>67</v>
      </c>
      <c r="J36" s="17" t="s">
        <v>12</v>
      </c>
    </row>
    <row r="37" spans="1:10" s="5" customFormat="1" x14ac:dyDescent="0.2">
      <c r="A37" s="18" t="s">
        <v>133</v>
      </c>
      <c r="B37" s="17" t="s">
        <v>112</v>
      </c>
      <c r="C37" s="17" t="s">
        <v>148</v>
      </c>
      <c r="D37" s="17" t="s">
        <v>113</v>
      </c>
      <c r="E37" s="17" t="s">
        <v>20</v>
      </c>
      <c r="F37" s="20">
        <v>13523.48</v>
      </c>
      <c r="G37" s="19">
        <v>0</v>
      </c>
      <c r="H37" s="19">
        <v>0</v>
      </c>
      <c r="I37" s="17" t="s">
        <v>67</v>
      </c>
      <c r="J37" s="17" t="s">
        <v>12</v>
      </c>
    </row>
    <row r="38" spans="1:10" s="5" customFormat="1" x14ac:dyDescent="0.2">
      <c r="A38" s="18" t="s">
        <v>133</v>
      </c>
      <c r="B38" s="17" t="s">
        <v>112</v>
      </c>
      <c r="C38" s="17" t="s">
        <v>148</v>
      </c>
      <c r="D38" s="17" t="s">
        <v>114</v>
      </c>
      <c r="E38" s="17" t="s">
        <v>20</v>
      </c>
      <c r="F38" s="20">
        <v>12408.76</v>
      </c>
      <c r="G38" s="19">
        <v>0</v>
      </c>
      <c r="H38" s="19">
        <v>0</v>
      </c>
      <c r="I38" s="17" t="s">
        <v>67</v>
      </c>
      <c r="J38" s="17" t="s">
        <v>12</v>
      </c>
    </row>
    <row r="39" spans="1:10" s="5" customFormat="1" x14ac:dyDescent="0.2">
      <c r="A39" s="18" t="s">
        <v>131</v>
      </c>
      <c r="B39" s="17" t="s">
        <v>109</v>
      </c>
      <c r="C39" s="17" t="s">
        <v>177</v>
      </c>
      <c r="D39" s="17" t="s">
        <v>115</v>
      </c>
      <c r="E39" s="17" t="s">
        <v>20</v>
      </c>
      <c r="F39" s="20">
        <v>11902.46</v>
      </c>
      <c r="G39" s="19">
        <v>0</v>
      </c>
      <c r="H39" s="19">
        <v>0</v>
      </c>
      <c r="I39" s="17" t="s">
        <v>67</v>
      </c>
      <c r="J39" s="17" t="s">
        <v>12</v>
      </c>
    </row>
    <row r="40" spans="1:10" s="5" customFormat="1" x14ac:dyDescent="0.2">
      <c r="A40" s="18" t="s">
        <v>131</v>
      </c>
      <c r="B40" s="17" t="s">
        <v>109</v>
      </c>
      <c r="C40" s="17" t="s">
        <v>177</v>
      </c>
      <c r="D40" s="17" t="s">
        <v>116</v>
      </c>
      <c r="E40" s="17" t="s">
        <v>20</v>
      </c>
      <c r="F40" s="20">
        <v>13832.3</v>
      </c>
      <c r="G40" s="19">
        <v>0</v>
      </c>
      <c r="H40" s="19">
        <v>0</v>
      </c>
      <c r="I40" s="17" t="s">
        <v>67</v>
      </c>
      <c r="J40" s="17" t="s">
        <v>12</v>
      </c>
    </row>
    <row r="41" spans="1:10" s="5" customFormat="1" x14ac:dyDescent="0.2">
      <c r="A41" s="18" t="s">
        <v>131</v>
      </c>
      <c r="B41" s="17" t="s">
        <v>109</v>
      </c>
      <c r="C41" s="17" t="s">
        <v>177</v>
      </c>
      <c r="D41" s="17" t="s">
        <v>117</v>
      </c>
      <c r="E41" s="17" t="s">
        <v>20</v>
      </c>
      <c r="F41" s="20">
        <v>10044.299999999999</v>
      </c>
      <c r="G41" s="19">
        <v>0</v>
      </c>
      <c r="H41" s="19">
        <v>0</v>
      </c>
      <c r="I41" s="17" t="s">
        <v>67</v>
      </c>
      <c r="J41" s="17" t="s">
        <v>12</v>
      </c>
    </row>
    <row r="42" spans="1:10" s="5" customFormat="1" x14ac:dyDescent="0.2">
      <c r="A42" s="18" t="s">
        <v>133</v>
      </c>
      <c r="B42" s="17" t="s">
        <v>112</v>
      </c>
      <c r="C42" s="17"/>
      <c r="D42" s="17" t="s">
        <v>118</v>
      </c>
      <c r="E42" s="17" t="s">
        <v>20</v>
      </c>
      <c r="F42" s="20">
        <f>4597.5</f>
        <v>4597.5</v>
      </c>
      <c r="G42" s="19">
        <v>0</v>
      </c>
      <c r="H42" s="19">
        <v>0</v>
      </c>
      <c r="I42" s="17" t="s">
        <v>67</v>
      </c>
      <c r="J42" s="17" t="s">
        <v>12</v>
      </c>
    </row>
    <row r="43" spans="1:10" s="5" customFormat="1" x14ac:dyDescent="0.2">
      <c r="A43" s="18" t="s">
        <v>133</v>
      </c>
      <c r="B43" s="6" t="s">
        <v>37</v>
      </c>
      <c r="C43" s="17" t="s">
        <v>162</v>
      </c>
      <c r="D43" s="6" t="s">
        <v>43</v>
      </c>
      <c r="E43" s="6" t="s">
        <v>20</v>
      </c>
      <c r="F43" s="20">
        <f>6287.27+5825.25+6470.45+6053.6+6147.3+6327.75+5061.6+5497.65</f>
        <v>47670.869999999995</v>
      </c>
      <c r="G43" s="19">
        <v>0</v>
      </c>
      <c r="H43" s="19">
        <v>0</v>
      </c>
      <c r="I43" s="17" t="s">
        <v>67</v>
      </c>
      <c r="J43" s="17" t="s">
        <v>12</v>
      </c>
    </row>
    <row r="44" spans="1:10" s="5" customFormat="1" x14ac:dyDescent="0.2">
      <c r="A44" s="18" t="s">
        <v>131</v>
      </c>
      <c r="B44" s="6" t="s">
        <v>38</v>
      </c>
      <c r="C44" s="17" t="s">
        <v>167</v>
      </c>
      <c r="D44" s="6" t="s">
        <v>44</v>
      </c>
      <c r="E44" s="6" t="s">
        <v>20</v>
      </c>
      <c r="F44" s="20">
        <v>25699.439999999999</v>
      </c>
      <c r="G44" s="19">
        <v>0</v>
      </c>
      <c r="H44" s="20">
        <v>3990</v>
      </c>
      <c r="I44" s="17" t="s">
        <v>147</v>
      </c>
      <c r="J44" s="17" t="s">
        <v>12</v>
      </c>
    </row>
    <row r="45" spans="1:10" s="5" customFormat="1" x14ac:dyDescent="0.2">
      <c r="A45" s="18" t="s">
        <v>133</v>
      </c>
      <c r="B45" s="6" t="s">
        <v>37</v>
      </c>
      <c r="C45" s="17" t="s">
        <v>163</v>
      </c>
      <c r="D45" s="6" t="s">
        <v>45</v>
      </c>
      <c r="E45" s="6" t="s">
        <v>20</v>
      </c>
      <c r="F45" s="19">
        <v>34784.74</v>
      </c>
      <c r="G45" s="19">
        <v>0</v>
      </c>
      <c r="H45" s="20">
        <v>0</v>
      </c>
      <c r="I45" s="17" t="s">
        <v>67</v>
      </c>
      <c r="J45" s="17" t="s">
        <v>12</v>
      </c>
    </row>
    <row r="46" spans="1:10" s="5" customFormat="1" x14ac:dyDescent="0.2">
      <c r="A46" s="18" t="s">
        <v>131</v>
      </c>
      <c r="B46" s="6" t="s">
        <v>39</v>
      </c>
      <c r="C46" s="17" t="s">
        <v>164</v>
      </c>
      <c r="D46" s="6" t="s">
        <v>46</v>
      </c>
      <c r="E46" s="6" t="s">
        <v>20</v>
      </c>
      <c r="F46" s="19">
        <v>37153.94</v>
      </c>
      <c r="G46" s="19">
        <v>0</v>
      </c>
      <c r="H46" s="20">
        <v>0</v>
      </c>
      <c r="I46" s="17" t="s">
        <v>67</v>
      </c>
      <c r="J46" s="17" t="s">
        <v>12</v>
      </c>
    </row>
    <row r="47" spans="1:10" s="5" customFormat="1" x14ac:dyDescent="0.2">
      <c r="A47" s="18" t="s">
        <v>131</v>
      </c>
      <c r="B47" s="6" t="s">
        <v>39</v>
      </c>
      <c r="C47" s="17" t="s">
        <v>163</v>
      </c>
      <c r="D47" s="6" t="s">
        <v>47</v>
      </c>
      <c r="E47" s="6" t="s">
        <v>20</v>
      </c>
      <c r="F47" s="19">
        <v>37298.21</v>
      </c>
      <c r="G47" s="19">
        <v>0</v>
      </c>
      <c r="H47" s="20">
        <v>0</v>
      </c>
      <c r="I47" s="17" t="s">
        <v>67</v>
      </c>
      <c r="J47" s="17" t="s">
        <v>12</v>
      </c>
    </row>
    <row r="48" spans="1:10" s="5" customFormat="1" x14ac:dyDescent="0.2">
      <c r="A48" s="18" t="s">
        <v>135</v>
      </c>
      <c r="B48" s="6" t="s">
        <v>40</v>
      </c>
      <c r="C48" s="17" t="s">
        <v>148</v>
      </c>
      <c r="D48" s="23" t="s">
        <v>48</v>
      </c>
      <c r="E48" s="6" t="s">
        <v>23</v>
      </c>
      <c r="F48" s="20">
        <v>99512.5</v>
      </c>
      <c r="G48" s="20">
        <v>4137</v>
      </c>
      <c r="H48" s="20">
        <v>5890</v>
      </c>
      <c r="I48" s="17" t="s">
        <v>147</v>
      </c>
      <c r="J48" s="17" t="s">
        <v>12</v>
      </c>
    </row>
    <row r="49" spans="1:11" s="5" customFormat="1" x14ac:dyDescent="0.2">
      <c r="A49" s="18" t="s">
        <v>135</v>
      </c>
      <c r="B49" s="6" t="s">
        <v>41</v>
      </c>
      <c r="C49" s="17" t="s">
        <v>165</v>
      </c>
      <c r="D49" s="6" t="s">
        <v>49</v>
      </c>
      <c r="E49" s="6" t="s">
        <v>23</v>
      </c>
      <c r="F49" s="20">
        <v>107455.05</v>
      </c>
      <c r="G49" s="20">
        <v>0</v>
      </c>
      <c r="H49" s="19">
        <v>0</v>
      </c>
      <c r="I49" s="17" t="s">
        <v>67</v>
      </c>
      <c r="J49" s="17" t="s">
        <v>12</v>
      </c>
    </row>
    <row r="50" spans="1:11" s="5" customFormat="1" x14ac:dyDescent="0.2">
      <c r="A50" s="18" t="s">
        <v>134</v>
      </c>
      <c r="B50" s="6" t="s">
        <v>42</v>
      </c>
      <c r="C50" s="17" t="s">
        <v>148</v>
      </c>
      <c r="D50" s="6" t="s">
        <v>50</v>
      </c>
      <c r="E50" s="6" t="s">
        <v>23</v>
      </c>
      <c r="F50" s="20">
        <v>102170.3</v>
      </c>
      <c r="G50" s="20">
        <v>4137</v>
      </c>
      <c r="H50" s="19">
        <v>5890</v>
      </c>
      <c r="I50" s="17" t="s">
        <v>147</v>
      </c>
      <c r="J50" s="17" t="s">
        <v>12</v>
      </c>
    </row>
    <row r="51" spans="1:11" s="5" customFormat="1" x14ac:dyDescent="0.2">
      <c r="A51" s="18" t="s">
        <v>131</v>
      </c>
      <c r="B51" s="6" t="s">
        <v>63</v>
      </c>
      <c r="C51" s="17" t="s">
        <v>164</v>
      </c>
      <c r="D51" s="6" t="s">
        <v>64</v>
      </c>
      <c r="E51" s="6" t="s">
        <v>23</v>
      </c>
      <c r="F51" s="19">
        <f>2400.65+1808.4+3744+3661.2+3505.6+1588.6+1617.2</f>
        <v>18325.650000000001</v>
      </c>
      <c r="G51" s="19">
        <v>25494.48</v>
      </c>
      <c r="H51" s="19">
        <v>10429.209999999999</v>
      </c>
      <c r="I51" s="17" t="s">
        <v>147</v>
      </c>
      <c r="J51" s="17" t="s">
        <v>12</v>
      </c>
    </row>
    <row r="52" spans="1:11" s="5" customFormat="1" x14ac:dyDescent="0.2">
      <c r="A52" s="18" t="s">
        <v>131</v>
      </c>
      <c r="B52" s="6" t="s">
        <v>72</v>
      </c>
      <c r="C52" s="17" t="s">
        <v>164</v>
      </c>
      <c r="D52" s="6" t="s">
        <v>73</v>
      </c>
      <c r="E52" s="6" t="s">
        <v>23</v>
      </c>
      <c r="F52" s="19">
        <f>1742.4+2457+2449.44+2316.2+1038.7+1119.6</f>
        <v>11123.340000000002</v>
      </c>
      <c r="G52" s="19">
        <v>0</v>
      </c>
      <c r="H52" s="19">
        <v>0</v>
      </c>
      <c r="I52" s="17" t="s">
        <v>147</v>
      </c>
      <c r="J52" s="17" t="s">
        <v>12</v>
      </c>
    </row>
    <row r="53" spans="1:11" s="5" customFormat="1" x14ac:dyDescent="0.2">
      <c r="A53" s="18" t="s">
        <v>131</v>
      </c>
      <c r="B53" s="6" t="s">
        <v>74</v>
      </c>
      <c r="C53" s="17" t="s">
        <v>166</v>
      </c>
      <c r="D53" s="6" t="s">
        <v>75</v>
      </c>
      <c r="E53" s="6" t="s">
        <v>20</v>
      </c>
      <c r="F53" s="19">
        <f>2540.3+6994.54+7733.7+7723.1+5860.8+6301.4+6007.4+4269.6+5793.9+3953.7</f>
        <v>57178.439999999995</v>
      </c>
      <c r="G53" s="19">
        <v>1476</v>
      </c>
      <c r="H53" s="19">
        <v>7410</v>
      </c>
      <c r="I53" s="17" t="s">
        <v>147</v>
      </c>
      <c r="J53" s="17" t="s">
        <v>12</v>
      </c>
    </row>
    <row r="54" spans="1:11" s="5" customFormat="1" x14ac:dyDescent="0.2">
      <c r="A54" s="18" t="s">
        <v>135</v>
      </c>
      <c r="B54" s="6" t="s">
        <v>98</v>
      </c>
      <c r="C54" s="17" t="s">
        <v>174</v>
      </c>
      <c r="D54" s="6" t="s">
        <v>175</v>
      </c>
      <c r="E54" s="6" t="s">
        <v>23</v>
      </c>
      <c r="F54" s="19">
        <f>6659.9+6531+7038+7382.7</f>
        <v>27611.600000000002</v>
      </c>
      <c r="G54" s="19">
        <v>0</v>
      </c>
      <c r="H54" s="19">
        <v>0</v>
      </c>
      <c r="I54" s="17" t="s">
        <v>67</v>
      </c>
      <c r="J54" s="17" t="s">
        <v>12</v>
      </c>
    </row>
    <row r="55" spans="1:11" s="5" customFormat="1" x14ac:dyDescent="0.2">
      <c r="A55" s="18" t="s">
        <v>138</v>
      </c>
      <c r="B55" s="6" t="s">
        <v>103</v>
      </c>
      <c r="C55" s="17" t="s">
        <v>160</v>
      </c>
      <c r="D55" s="6" t="s">
        <v>104</v>
      </c>
      <c r="E55" s="6" t="s">
        <v>20</v>
      </c>
      <c r="F55" s="19">
        <f>1028.8+980.8+716.1+444.75+458.4</f>
        <v>3628.85</v>
      </c>
      <c r="G55" s="19">
        <v>0</v>
      </c>
      <c r="H55" s="19">
        <v>0</v>
      </c>
      <c r="I55" s="17" t="s">
        <v>147</v>
      </c>
      <c r="J55" s="17" t="s">
        <v>12</v>
      </c>
    </row>
    <row r="56" spans="1:11" s="5" customFormat="1" x14ac:dyDescent="0.2">
      <c r="A56" s="18" t="s">
        <v>131</v>
      </c>
      <c r="B56" s="6" t="s">
        <v>51</v>
      </c>
      <c r="C56" s="17" t="s">
        <v>155</v>
      </c>
      <c r="D56" s="23" t="s">
        <v>52</v>
      </c>
      <c r="E56" s="6" t="s">
        <v>20</v>
      </c>
      <c r="F56" s="20">
        <v>28409.439999999999</v>
      </c>
      <c r="G56" s="20">
        <v>1484</v>
      </c>
      <c r="H56" s="19">
        <v>3610</v>
      </c>
      <c r="I56" s="17" t="s">
        <v>147</v>
      </c>
      <c r="J56" s="17" t="s">
        <v>12</v>
      </c>
    </row>
    <row r="57" spans="1:11" s="5" customFormat="1" x14ac:dyDescent="0.2">
      <c r="A57" s="18" t="s">
        <v>131</v>
      </c>
      <c r="B57" s="6" t="s">
        <v>109</v>
      </c>
      <c r="C57" s="17" t="s">
        <v>177</v>
      </c>
      <c r="D57" s="23" t="s">
        <v>119</v>
      </c>
      <c r="E57" s="6" t="s">
        <v>20</v>
      </c>
      <c r="F57" s="19">
        <f>1618.32+1887.9+1601.1+1346.55</f>
        <v>6453.87</v>
      </c>
      <c r="G57" s="20">
        <v>0</v>
      </c>
      <c r="H57" s="19">
        <v>0</v>
      </c>
      <c r="I57" s="17" t="s">
        <v>67</v>
      </c>
      <c r="J57" s="17" t="s">
        <v>12</v>
      </c>
    </row>
    <row r="58" spans="1:11" s="5" customFormat="1" x14ac:dyDescent="0.2">
      <c r="A58" s="18" t="s">
        <v>133</v>
      </c>
      <c r="B58" s="6" t="s">
        <v>37</v>
      </c>
      <c r="C58" s="17" t="s">
        <v>156</v>
      </c>
      <c r="D58" s="23" t="s">
        <v>53</v>
      </c>
      <c r="E58" s="6" t="s">
        <v>20</v>
      </c>
      <c r="F58" s="19">
        <v>16359.57</v>
      </c>
      <c r="G58" s="20">
        <v>0</v>
      </c>
      <c r="H58" s="19">
        <v>0</v>
      </c>
      <c r="I58" s="17" t="s">
        <v>67</v>
      </c>
      <c r="J58" s="17" t="s">
        <v>12</v>
      </c>
      <c r="K58" s="22"/>
    </row>
    <row r="59" spans="1:11" s="5" customFormat="1" x14ac:dyDescent="0.2">
      <c r="A59" s="18" t="s">
        <v>131</v>
      </c>
      <c r="B59" s="6" t="s">
        <v>51</v>
      </c>
      <c r="C59" s="17" t="s">
        <v>151</v>
      </c>
      <c r="D59" s="23" t="s">
        <v>87</v>
      </c>
      <c r="E59" s="6" t="s">
        <v>20</v>
      </c>
      <c r="F59" s="20">
        <v>25667.99</v>
      </c>
      <c r="G59" s="20">
        <v>1484</v>
      </c>
      <c r="H59" s="19">
        <v>2850</v>
      </c>
      <c r="I59" s="17" t="s">
        <v>147</v>
      </c>
      <c r="J59" s="17" t="s">
        <v>12</v>
      </c>
    </row>
    <row r="60" spans="1:11" s="5" customFormat="1" x14ac:dyDescent="0.2">
      <c r="A60" s="18" t="s">
        <v>133</v>
      </c>
      <c r="B60" s="6" t="s">
        <v>54</v>
      </c>
      <c r="C60" s="17" t="s">
        <v>148</v>
      </c>
      <c r="D60" s="23" t="s">
        <v>86</v>
      </c>
      <c r="E60" s="6" t="s">
        <v>23</v>
      </c>
      <c r="F60" s="20">
        <v>99113.23</v>
      </c>
      <c r="G60" s="20">
        <v>14133.78</v>
      </c>
      <c r="H60" s="19">
        <v>0</v>
      </c>
      <c r="I60" s="17" t="s">
        <v>147</v>
      </c>
      <c r="J60" s="17" t="s">
        <v>12</v>
      </c>
    </row>
    <row r="61" spans="1:11" s="5" customFormat="1" x14ac:dyDescent="0.2">
      <c r="A61" s="18" t="s">
        <v>133</v>
      </c>
      <c r="B61" s="6" t="s">
        <v>54</v>
      </c>
      <c r="C61" s="17" t="s">
        <v>148</v>
      </c>
      <c r="D61" s="23" t="s">
        <v>85</v>
      </c>
      <c r="E61" s="6" t="s">
        <v>23</v>
      </c>
      <c r="F61" s="20">
        <v>78081.94</v>
      </c>
      <c r="G61" s="20">
        <v>10409.780000000001</v>
      </c>
      <c r="H61" s="19">
        <v>0</v>
      </c>
      <c r="I61" s="17" t="s">
        <v>147</v>
      </c>
      <c r="J61" s="17" t="s">
        <v>12</v>
      </c>
    </row>
    <row r="62" spans="1:11" s="5" customFormat="1" x14ac:dyDescent="0.2">
      <c r="A62" s="18" t="s">
        <v>133</v>
      </c>
      <c r="B62" s="6" t="s">
        <v>54</v>
      </c>
      <c r="C62" s="17" t="s">
        <v>148</v>
      </c>
      <c r="D62" s="23" t="s">
        <v>84</v>
      </c>
      <c r="E62" s="6" t="s">
        <v>23</v>
      </c>
      <c r="F62" s="20">
        <v>91747.56</v>
      </c>
      <c r="G62" s="20">
        <v>13363.28</v>
      </c>
      <c r="H62" s="19">
        <v>0</v>
      </c>
      <c r="I62" s="17" t="s">
        <v>147</v>
      </c>
      <c r="J62" s="17" t="s">
        <v>12</v>
      </c>
    </row>
    <row r="63" spans="1:11" s="5" customFormat="1" x14ac:dyDescent="0.2">
      <c r="A63" s="18" t="s">
        <v>133</v>
      </c>
      <c r="B63" s="6" t="s">
        <v>65</v>
      </c>
      <c r="C63" s="17" t="s">
        <v>149</v>
      </c>
      <c r="D63" s="23" t="s">
        <v>83</v>
      </c>
      <c r="E63" s="6" t="s">
        <v>23</v>
      </c>
      <c r="F63" s="20">
        <v>67443.149999999994</v>
      </c>
      <c r="G63" s="20">
        <v>2961.78</v>
      </c>
      <c r="H63" s="19">
        <v>0</v>
      </c>
      <c r="I63" s="17" t="s">
        <v>147</v>
      </c>
      <c r="J63" s="17" t="s">
        <v>12</v>
      </c>
    </row>
    <row r="64" spans="1:11" s="5" customFormat="1" x14ac:dyDescent="0.2">
      <c r="A64" s="18" t="s">
        <v>133</v>
      </c>
      <c r="B64" s="6" t="s">
        <v>65</v>
      </c>
      <c r="C64" s="17" t="s">
        <v>149</v>
      </c>
      <c r="D64" s="23" t="s">
        <v>82</v>
      </c>
      <c r="E64" s="6" t="s">
        <v>23</v>
      </c>
      <c r="F64" s="20">
        <v>59809.1</v>
      </c>
      <c r="G64" s="20">
        <v>2961.78</v>
      </c>
      <c r="H64" s="19">
        <v>0</v>
      </c>
      <c r="I64" s="17" t="s">
        <v>147</v>
      </c>
      <c r="J64" s="17" t="s">
        <v>12</v>
      </c>
    </row>
    <row r="65" spans="1:11" s="5" customFormat="1" x14ac:dyDescent="0.2">
      <c r="A65" s="18" t="s">
        <v>133</v>
      </c>
      <c r="B65" s="6" t="s">
        <v>65</v>
      </c>
      <c r="C65" s="17" t="s">
        <v>166</v>
      </c>
      <c r="D65" s="23" t="s">
        <v>120</v>
      </c>
      <c r="E65" s="6" t="s">
        <v>23</v>
      </c>
      <c r="F65" s="20">
        <v>8839.5</v>
      </c>
      <c r="G65" s="20">
        <v>0</v>
      </c>
      <c r="H65" s="19">
        <v>0</v>
      </c>
      <c r="I65" s="17" t="s">
        <v>147</v>
      </c>
      <c r="J65" s="17" t="s">
        <v>12</v>
      </c>
      <c r="K65" s="21"/>
    </row>
    <row r="66" spans="1:11" s="5" customFormat="1" x14ac:dyDescent="0.2">
      <c r="A66" s="18" t="s">
        <v>139</v>
      </c>
      <c r="B66" s="6" t="s">
        <v>161</v>
      </c>
      <c r="C66" s="17" t="s">
        <v>160</v>
      </c>
      <c r="D66" s="23" t="s">
        <v>81</v>
      </c>
      <c r="E66" s="6" t="s">
        <v>23</v>
      </c>
      <c r="F66" s="20">
        <v>63464.19</v>
      </c>
      <c r="G66" s="20">
        <v>2961.78</v>
      </c>
      <c r="H66" s="19">
        <v>0</v>
      </c>
      <c r="I66" s="17" t="s">
        <v>147</v>
      </c>
      <c r="J66" s="17" t="s">
        <v>12</v>
      </c>
    </row>
    <row r="67" spans="1:11" s="5" customFormat="1" x14ac:dyDescent="0.2">
      <c r="A67" s="18" t="s">
        <v>139</v>
      </c>
      <c r="B67" s="6" t="s">
        <v>161</v>
      </c>
      <c r="C67" s="17" t="s">
        <v>160</v>
      </c>
      <c r="D67" s="23" t="s">
        <v>80</v>
      </c>
      <c r="E67" s="6" t="s">
        <v>23</v>
      </c>
      <c r="F67" s="20">
        <v>57916.7</v>
      </c>
      <c r="G67" s="20">
        <v>2961.78</v>
      </c>
      <c r="H67" s="19">
        <v>0</v>
      </c>
      <c r="I67" s="17" t="s">
        <v>147</v>
      </c>
      <c r="J67" s="17" t="s">
        <v>12</v>
      </c>
    </row>
    <row r="68" spans="1:11" s="5" customFormat="1" x14ac:dyDescent="0.2">
      <c r="A68" s="18" t="s">
        <v>139</v>
      </c>
      <c r="B68" s="6" t="s">
        <v>76</v>
      </c>
      <c r="C68" s="17" t="s">
        <v>158</v>
      </c>
      <c r="D68" s="6" t="s">
        <v>77</v>
      </c>
      <c r="E68" s="6" t="s">
        <v>23</v>
      </c>
      <c r="F68" s="20">
        <v>84104.88</v>
      </c>
      <c r="G68" s="19">
        <v>0</v>
      </c>
      <c r="H68" s="19">
        <v>0</v>
      </c>
      <c r="I68" s="17" t="s">
        <v>67</v>
      </c>
      <c r="J68" s="17" t="s">
        <v>12</v>
      </c>
    </row>
    <row r="69" spans="1:11" s="5" customFormat="1" x14ac:dyDescent="0.2">
      <c r="A69" s="18" t="s">
        <v>139</v>
      </c>
      <c r="B69" s="6" t="s">
        <v>66</v>
      </c>
      <c r="C69" s="17" t="s">
        <v>157</v>
      </c>
      <c r="D69" s="6" t="s">
        <v>68</v>
      </c>
      <c r="E69" s="6" t="s">
        <v>23</v>
      </c>
      <c r="F69" s="20">
        <v>114671.42</v>
      </c>
      <c r="G69" s="19">
        <v>0</v>
      </c>
      <c r="H69" s="19">
        <v>0</v>
      </c>
      <c r="I69" s="17" t="s">
        <v>67</v>
      </c>
      <c r="J69" s="17" t="s">
        <v>12</v>
      </c>
    </row>
    <row r="70" spans="1:11" s="5" customFormat="1" x14ac:dyDescent="0.2">
      <c r="A70" s="18" t="s">
        <v>133</v>
      </c>
      <c r="B70" s="6" t="s">
        <v>55</v>
      </c>
      <c r="C70" s="17" t="s">
        <v>156</v>
      </c>
      <c r="D70" s="6" t="s">
        <v>56</v>
      </c>
      <c r="E70" s="6" t="s">
        <v>20</v>
      </c>
      <c r="F70" s="19">
        <v>15474.13</v>
      </c>
      <c r="G70" s="19">
        <v>0</v>
      </c>
      <c r="H70" s="19">
        <v>0</v>
      </c>
      <c r="I70" s="17" t="s">
        <v>67</v>
      </c>
      <c r="J70" s="17" t="s">
        <v>12</v>
      </c>
    </row>
    <row r="71" spans="1:11" s="5" customFormat="1" x14ac:dyDescent="0.2">
      <c r="A71" s="18" t="s">
        <v>139</v>
      </c>
      <c r="B71" s="6" t="s">
        <v>76</v>
      </c>
      <c r="C71" s="17" t="s">
        <v>159</v>
      </c>
      <c r="D71" s="6" t="s">
        <v>88</v>
      </c>
      <c r="E71" s="6" t="s">
        <v>23</v>
      </c>
      <c r="F71" s="20">
        <v>80031.509999999995</v>
      </c>
      <c r="G71" s="19">
        <v>0</v>
      </c>
      <c r="H71" s="19">
        <v>0</v>
      </c>
      <c r="I71" s="17" t="s">
        <v>67</v>
      </c>
      <c r="J71" s="17" t="s">
        <v>12</v>
      </c>
    </row>
    <row r="72" spans="1:11" s="5" customFormat="1" x14ac:dyDescent="0.2">
      <c r="A72" s="18" t="s">
        <v>137</v>
      </c>
      <c r="B72" s="6" t="s">
        <v>105</v>
      </c>
      <c r="C72" s="17" t="s">
        <v>177</v>
      </c>
      <c r="D72" s="6" t="s">
        <v>106</v>
      </c>
      <c r="E72" s="6" t="s">
        <v>23</v>
      </c>
      <c r="F72" s="20">
        <v>10073.57</v>
      </c>
      <c r="G72" s="19">
        <v>0</v>
      </c>
      <c r="H72" s="19">
        <v>0</v>
      </c>
      <c r="I72" s="17" t="s">
        <v>147</v>
      </c>
      <c r="J72" s="17" t="s">
        <v>12</v>
      </c>
    </row>
    <row r="73" spans="1:11" s="5" customFormat="1" x14ac:dyDescent="0.2">
      <c r="A73" s="18" t="s">
        <v>133</v>
      </c>
      <c r="B73" s="6" t="s">
        <v>121</v>
      </c>
      <c r="C73" s="17" t="s">
        <v>169</v>
      </c>
      <c r="D73" s="6" t="s">
        <v>123</v>
      </c>
      <c r="E73" s="6" t="s">
        <v>20</v>
      </c>
      <c r="F73" s="20">
        <v>6653.99</v>
      </c>
      <c r="G73" s="19">
        <v>0</v>
      </c>
      <c r="H73" s="19">
        <v>0</v>
      </c>
      <c r="I73" s="17" t="s">
        <v>67</v>
      </c>
      <c r="J73" s="17" t="s">
        <v>12</v>
      </c>
    </row>
    <row r="74" spans="1:11" s="5" customFormat="1" x14ac:dyDescent="0.2">
      <c r="A74" s="18" t="s">
        <v>133</v>
      </c>
      <c r="B74" s="6" t="s">
        <v>121</v>
      </c>
      <c r="C74" s="17" t="s">
        <v>169</v>
      </c>
      <c r="D74" s="6" t="s">
        <v>122</v>
      </c>
      <c r="E74" s="6" t="s">
        <v>20</v>
      </c>
      <c r="F74" s="20">
        <v>7276.4</v>
      </c>
      <c r="G74" s="19">
        <v>0</v>
      </c>
      <c r="H74" s="19">
        <v>0</v>
      </c>
      <c r="I74" s="17" t="s">
        <v>67</v>
      </c>
      <c r="J74" s="17" t="s">
        <v>12</v>
      </c>
    </row>
    <row r="75" spans="1:11" s="5" customFormat="1" x14ac:dyDescent="0.2">
      <c r="A75" s="18" t="s">
        <v>131</v>
      </c>
      <c r="B75" s="6" t="s">
        <v>124</v>
      </c>
      <c r="C75" s="17" t="s">
        <v>177</v>
      </c>
      <c r="D75" s="6" t="s">
        <v>178</v>
      </c>
      <c r="E75" s="6" t="s">
        <v>20</v>
      </c>
      <c r="F75" s="20">
        <v>6787.2</v>
      </c>
      <c r="G75" s="19">
        <v>0</v>
      </c>
      <c r="H75" s="19">
        <v>0</v>
      </c>
      <c r="I75" s="17" t="s">
        <v>67</v>
      </c>
      <c r="J75" s="17" t="s">
        <v>12</v>
      </c>
    </row>
    <row r="76" spans="1:11" s="5" customFormat="1" x14ac:dyDescent="0.2">
      <c r="A76" s="18" t="s">
        <v>131</v>
      </c>
      <c r="B76" s="6" t="s">
        <v>109</v>
      </c>
      <c r="C76" s="17" t="s">
        <v>177</v>
      </c>
      <c r="D76" s="6" t="s">
        <v>125</v>
      </c>
      <c r="E76" s="6" t="s">
        <v>20</v>
      </c>
      <c r="F76" s="20">
        <v>5913.15</v>
      </c>
      <c r="G76" s="19">
        <v>0</v>
      </c>
      <c r="H76" s="19">
        <v>0</v>
      </c>
      <c r="I76" s="17" t="s">
        <v>67</v>
      </c>
      <c r="J76" s="17" t="s">
        <v>12</v>
      </c>
    </row>
    <row r="77" spans="1:11" s="5" customFormat="1" x14ac:dyDescent="0.2">
      <c r="A77" s="18" t="s">
        <v>131</v>
      </c>
      <c r="B77" s="6" t="s">
        <v>109</v>
      </c>
      <c r="C77" s="17" t="s">
        <v>177</v>
      </c>
      <c r="D77" s="6" t="s">
        <v>126</v>
      </c>
      <c r="E77" s="6" t="s">
        <v>20</v>
      </c>
      <c r="F77" s="20">
        <v>6534.56</v>
      </c>
      <c r="G77" s="19">
        <v>0</v>
      </c>
      <c r="H77" s="19">
        <v>0</v>
      </c>
      <c r="I77" s="17" t="s">
        <v>67</v>
      </c>
      <c r="J77" s="17" t="s">
        <v>12</v>
      </c>
    </row>
    <row r="78" spans="1:11" s="5" customFormat="1" x14ac:dyDescent="0.2">
      <c r="A78" s="18" t="s">
        <v>133</v>
      </c>
      <c r="B78" s="6" t="s">
        <v>57</v>
      </c>
      <c r="C78" s="17" t="s">
        <v>154</v>
      </c>
      <c r="D78" s="6" t="s">
        <v>89</v>
      </c>
      <c r="E78" s="6" t="s">
        <v>20</v>
      </c>
      <c r="F78" s="19">
        <f>1429.75+1645+1388.1+2141.7+1480+1575.35</f>
        <v>9659.9</v>
      </c>
      <c r="G78" s="19">
        <v>0</v>
      </c>
      <c r="H78" s="19">
        <v>0</v>
      </c>
      <c r="I78" s="17" t="s">
        <v>67</v>
      </c>
      <c r="J78" s="17" t="s">
        <v>12</v>
      </c>
      <c r="K78" s="22"/>
    </row>
    <row r="79" spans="1:11" s="5" customFormat="1" x14ac:dyDescent="0.2">
      <c r="A79" s="18" t="s">
        <v>133</v>
      </c>
      <c r="B79" s="6" t="s">
        <v>57</v>
      </c>
      <c r="C79" s="17" t="s">
        <v>156</v>
      </c>
      <c r="D79" s="6" t="s">
        <v>58</v>
      </c>
      <c r="E79" s="6" t="s">
        <v>20</v>
      </c>
      <c r="F79" s="19">
        <f>2516.25+2214+1709.05</f>
        <v>6439.3</v>
      </c>
      <c r="G79" s="19">
        <v>0</v>
      </c>
      <c r="H79" s="19">
        <v>0</v>
      </c>
      <c r="I79" s="17" t="s">
        <v>67</v>
      </c>
      <c r="J79" s="17" t="s">
        <v>12</v>
      </c>
    </row>
    <row r="80" spans="1:11" s="5" customFormat="1" x14ac:dyDescent="0.2">
      <c r="A80" s="18" t="s">
        <v>133</v>
      </c>
      <c r="B80" s="17" t="s">
        <v>90</v>
      </c>
      <c r="C80" s="17" t="s">
        <v>148</v>
      </c>
      <c r="D80" s="17" t="s">
        <v>91</v>
      </c>
      <c r="E80" s="6" t="s">
        <v>20</v>
      </c>
      <c r="F80" s="19">
        <f>1776.6+1454.2+1882.1+1509.6+2572</f>
        <v>9194.5</v>
      </c>
      <c r="G80" s="19">
        <v>0</v>
      </c>
      <c r="H80" s="19">
        <v>0</v>
      </c>
      <c r="I80" s="17" t="s">
        <v>67</v>
      </c>
      <c r="J80" s="17" t="s">
        <v>12</v>
      </c>
    </row>
    <row r="81" spans="1:10" s="5" customFormat="1" x14ac:dyDescent="0.2">
      <c r="A81" s="18" t="s">
        <v>138</v>
      </c>
      <c r="B81" s="17" t="s">
        <v>107</v>
      </c>
      <c r="C81" s="17" t="s">
        <v>149</v>
      </c>
      <c r="D81" s="17" t="s">
        <v>108</v>
      </c>
      <c r="E81" s="17" t="s">
        <v>20</v>
      </c>
      <c r="F81" s="19">
        <f>1028.8+980.8+488.25+444.75+458.4</f>
        <v>3401</v>
      </c>
      <c r="G81" s="19">
        <v>0</v>
      </c>
      <c r="H81" s="19">
        <v>0</v>
      </c>
      <c r="I81" s="17" t="s">
        <v>147</v>
      </c>
      <c r="J81" s="17" t="s">
        <v>12</v>
      </c>
    </row>
    <row r="82" spans="1:10" s="5" customFormat="1" x14ac:dyDescent="0.2">
      <c r="A82" s="18" t="s">
        <v>131</v>
      </c>
      <c r="B82" s="17" t="s">
        <v>183</v>
      </c>
      <c r="C82" s="17" t="s">
        <v>184</v>
      </c>
      <c r="D82" s="17" t="s">
        <v>185</v>
      </c>
      <c r="E82" s="17" t="s">
        <v>23</v>
      </c>
      <c r="F82" s="19"/>
      <c r="G82" s="19">
        <v>24172.28</v>
      </c>
      <c r="H82" s="19">
        <v>10844.75</v>
      </c>
      <c r="I82" s="17" t="s">
        <v>147</v>
      </c>
      <c r="J82" s="17" t="s">
        <v>12</v>
      </c>
    </row>
    <row r="83" spans="1:10" s="3" customFormat="1" x14ac:dyDescent="0.2">
      <c r="A83" s="24"/>
      <c r="B83" s="25"/>
      <c r="C83" s="26"/>
      <c r="D83" s="26"/>
      <c r="E83" s="26"/>
      <c r="F83" s="27"/>
      <c r="G83" s="27"/>
      <c r="H83" s="27"/>
      <c r="I83" s="26"/>
      <c r="J83" s="26"/>
    </row>
    <row r="84" spans="1:10" x14ac:dyDescent="0.2">
      <c r="A84" s="28"/>
      <c r="B84" s="29"/>
      <c r="C84" s="30"/>
      <c r="D84" s="30"/>
      <c r="E84" s="30"/>
      <c r="F84" s="31">
        <f>SUM(F3:F83)</f>
        <v>3729119.5199999986</v>
      </c>
      <c r="G84" s="31">
        <f>SUM(G3:G82)</f>
        <v>172126.07999999999</v>
      </c>
      <c r="H84" s="31">
        <f>SUM(H3:H82)</f>
        <v>91212.739999999991</v>
      </c>
      <c r="I84" s="30"/>
      <c r="J84" s="30"/>
    </row>
    <row r="85" spans="1:10" ht="15.6" customHeight="1" x14ac:dyDescent="0.2">
      <c r="A85" s="33" t="s">
        <v>10</v>
      </c>
      <c r="B85" s="33"/>
    </row>
    <row r="86" spans="1:10" ht="32.25" customHeight="1" x14ac:dyDescent="0.2">
      <c r="A86" s="34"/>
      <c r="B86" s="34"/>
      <c r="E86" s="32"/>
      <c r="F86" s="32"/>
      <c r="G86" s="32"/>
    </row>
    <row r="87" spans="1:10" x14ac:dyDescent="0.2">
      <c r="A87" s="34"/>
      <c r="B87" s="34"/>
    </row>
    <row r="88" spans="1:10" x14ac:dyDescent="0.2">
      <c r="A88" s="37" t="s">
        <v>140</v>
      </c>
      <c r="B88" s="37"/>
      <c r="C88" s="37"/>
      <c r="D88" s="37"/>
      <c r="E88" s="37"/>
      <c r="F88" s="37"/>
      <c r="G88" s="37"/>
      <c r="H88" s="37"/>
      <c r="I88" s="37"/>
      <c r="J88" s="37"/>
    </row>
    <row r="89" spans="1:10" x14ac:dyDescent="0.2">
      <c r="A89" s="38" t="s">
        <v>141</v>
      </c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 t="s">
        <v>142</v>
      </c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 t="s">
        <v>143</v>
      </c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 t="s">
        <v>144</v>
      </c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5" t="s">
        <v>145</v>
      </c>
      <c r="B93" s="35"/>
      <c r="C93" s="35"/>
      <c r="D93" s="35"/>
      <c r="E93" s="35"/>
      <c r="F93" s="35"/>
      <c r="G93" s="35"/>
      <c r="H93" s="35"/>
      <c r="I93" s="35"/>
      <c r="J93" s="35"/>
    </row>
    <row r="95" spans="1:10" ht="79.150000000000006" customHeight="1" x14ac:dyDescent="0.2">
      <c r="A95" s="9" t="s">
        <v>11</v>
      </c>
      <c r="B95" s="10"/>
    </row>
    <row r="96" spans="1:10" x14ac:dyDescent="0.2">
      <c r="A96" s="9"/>
    </row>
    <row r="97" spans="1:1" x14ac:dyDescent="0.2">
      <c r="A97" s="9"/>
    </row>
    <row r="98" spans="1:1" x14ac:dyDescent="0.2">
      <c r="A98" s="9"/>
    </row>
    <row r="99" spans="1:1" x14ac:dyDescent="0.2">
      <c r="A99" s="9"/>
    </row>
  </sheetData>
  <sortState xmlns:xlrd2="http://schemas.microsoft.com/office/spreadsheetml/2017/richdata2" ref="A3:K81">
    <sortCondition ref="I3:I81" customList="PRÓPRIO,LOCADO,DEVOLVIDO"/>
    <sortCondition ref="J3:J81" customList="USO,DESATIVADO,DEVOLVIDO"/>
    <sortCondition ref="B3:B81"/>
  </sortState>
  <mergeCells count="9">
    <mergeCell ref="E86:G86"/>
    <mergeCell ref="A85:B87"/>
    <mergeCell ref="A93:J93"/>
    <mergeCell ref="A1:J1"/>
    <mergeCell ref="A88:J88"/>
    <mergeCell ref="A89:J89"/>
    <mergeCell ref="A90:J90"/>
    <mergeCell ref="A91:J91"/>
    <mergeCell ref="A92:J92"/>
  </mergeCells>
  <phoneticPr fontId="3" type="noConversion"/>
  <pageMargins left="0.511811024" right="0.511811024" top="0.78740157499999996" bottom="0.78740157499999996" header="0.31496062000000002" footer="0.31496062000000002"/>
  <pageSetup paperSize="9" scale="5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francisco francisco</cp:lastModifiedBy>
  <cp:lastPrinted>2023-02-28T18:00:38Z</cp:lastPrinted>
  <dcterms:created xsi:type="dcterms:W3CDTF">2016-04-22T13:42:09Z</dcterms:created>
  <dcterms:modified xsi:type="dcterms:W3CDTF">2026-04-25T14:01:01Z</dcterms:modified>
</cp:coreProperties>
</file>